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GB_uebergreifende_Daten\Relaunch Homepage\Formulare\Gasnetz\Lastprofile\"/>
    </mc:Choice>
  </mc:AlternateContent>
  <bookViews>
    <workbookView xWindow="0" yWindow="0" windowWidth="29010" windowHeight="1158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N21" i="18"/>
  <c r="M21" i="18"/>
  <c r="I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L21" i="18"/>
  <c r="E31" i="18"/>
  <c r="D66" i="18"/>
  <c r="K65" i="18" s="1"/>
  <c r="L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M20" i="4"/>
  <c r="M19" i="4"/>
  <c r="M16" i="4"/>
  <c r="M18" i="4"/>
  <c r="M17" i="4"/>
  <c r="M15" i="4"/>
  <c r="M14" i="4"/>
  <c r="M13" i="4"/>
  <c r="M12" i="4"/>
  <c r="M11" i="4"/>
  <c r="X24" i="7" l="1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O23" i="7"/>
  <c r="M22" i="7"/>
  <c r="K21" i="7"/>
  <c r="I20" i="7"/>
  <c r="F19" i="7"/>
  <c r="O17" i="7"/>
  <c r="M16" i="7"/>
  <c r="K15" i="7"/>
  <c r="I14" i="7"/>
  <c r="F13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I24" i="7"/>
  <c r="F23" i="7"/>
  <c r="I22" i="7"/>
  <c r="F21" i="7"/>
  <c r="O19" i="7"/>
  <c r="M18" i="7"/>
  <c r="K17" i="7"/>
  <c r="I16" i="7"/>
  <c r="F15" i="7"/>
  <c r="O13" i="7"/>
  <c r="M12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M24" i="7"/>
  <c r="K23" i="7"/>
  <c r="O21" i="7"/>
  <c r="M20" i="7"/>
  <c r="K19" i="7"/>
  <c r="I18" i="7"/>
  <c r="F17" i="7"/>
  <c r="O15" i="7"/>
  <c r="M14" i="7"/>
  <c r="K13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<sst xmlns="http://schemas.openxmlformats.org/spreadsheetml/2006/main" count="1372" uniqueCount="677">
  <si>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</si>
  <si>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</si>
  <si>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</si>
  <si>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</si>
  <si>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</si>
  <si>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</si>
  <si>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</si>
  <si>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</si>
  <si>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</si>
  <si>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</si>
  <si>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</si>
  <si>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</si>
  <si>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</si>
  <si>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</si>
  <si>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</si>
  <si>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</si>
  <si>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</si>
  <si>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</si>
  <si>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</si>
  <si>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</si>
  <si>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</si>
  <si>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</si>
  <si>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</si>
  <si>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</si>
  <si>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</si>
  <si>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</si>
  <si>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</si>
  <si>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</si>
  <si>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</si>
  <si>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</si>
  <si>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</si>
  <si>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</si>
  <si>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</si>
  <si>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</si>
  <si>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</si>
  <si>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</si>
  <si>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</si>
  <si>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</si>
  <si>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</si>
  <si>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</si>
  <si>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</si>
  <si>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</si>
  <si>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</si>
  <si>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</si>
  <si>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</si>
  <si>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</si>
  <si>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</si>
  <si>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</si>
  <si>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</si>
  <si>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</si>
  <si>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</si>
  <si>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</si>
  <si>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</si>
  <si>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</si>
  <si>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</si>
  <si>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</si>
  <si>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</si>
  <si>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</si>
  <si>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</si>
  <si>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</si>
  <si>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</si>
  <si>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</si>
  <si>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</si>
  <si>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</si>
  <si>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</si>
  <si>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</si>
  <si>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</si>
  <si>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</si>
  <si>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</si>
  <si>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</si>
  <si>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</si>
  <si>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</si>
  <si>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</si>
  <si>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</si>
  <si>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</si>
  <si>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</si>
  <si>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</si>
  <si>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</si>
  <si>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</si>
  <si>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</si>
  <si>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</si>
  <si>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</si>
  <si>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</si>
  <si>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</si>
  <si>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</si>
  <si>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</si>
  <si>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</si>
  <si>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</si>
  <si>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</si>
  <si>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</si>
  <si>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</si>
  <si>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</si>
  <si>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</si>
  <si>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</si>
  <si>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</si>
  <si>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</si>
  <si>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</si>
  <si>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</si>
  <si>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</si>
  <si>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</si>
  <si>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</si>
  <si>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</si>
  <si>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</si>
  <si>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</si>
  <si>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</si>
  <si>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</si>
  <si>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</si>
  <si>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</si>
  <si>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</si>
  <si>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</si>
  <si>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</si>
  <si>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</si>
  <si>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</si>
  <si>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</si>
  <si>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</si>
  <si>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</si>
  <si>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</si>
  <si>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</si>
  <si>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</si>
  <si>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</si>
  <si>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</si>
  <si>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</si>
  <si>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</si>
  <si>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</si>
  <si>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</si>
  <si>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</si>
  <si>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</si>
  <si>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</si>
  <si>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</si>
  <si>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</si>
  <si>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</si>
  <si>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</si>
  <si>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</si>
  <si>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</si>
  <si>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</si>
  <si>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</si>
  <si>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</si>
  <si>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</si>
  <si>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</si>
  <si>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</si>
  <si>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</si>
  <si>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</si>
  <si>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</si>
  <si>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</si>
  <si>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</si>
  <si>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</si>
  <si>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</si>
  <si>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</si>
  <si>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</si>
  <si>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</si>
  <si>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</si>
  <si>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</si>
  <si>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</si>
  <si>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</si>
  <si>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</si>
  <si>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</si>
  <si>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</si>
  <si>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</si>
  <si>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</si>
  <si>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</si>
  <si>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</si>
  <si>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</si>
  <si>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</si>
  <si>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</si>
  <si>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</si>
  <si>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</si>
  <si>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</si>
  <si>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</si>
  <si>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</si>
  <si>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</si>
  <si>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</si>
  <si>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</si>
  <si>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</si>
  <si>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</si>
  <si>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</si>
  <si>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</si>
  <si>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</si>
  <si>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</si>
  <si>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</si>
  <si>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</si>
  <si>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</si>
  <si>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</si>
  <si>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</si>
  <si>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</si>
  <si>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</si>
  <si>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</si>
  <si>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</si>
  <si>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</si>
  <si>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</si>
  <si>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</si>
  <si>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</si>
  <si>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</si>
  <si>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</si>
  <si>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</si>
  <si>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</si>
  <si>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</si>
  <si>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</si>
  <si>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</si>
  <si>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</si>
  <si>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</si>
  <si>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</si>
  <si>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</si>
  <si>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</si>
  <si>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</si>
  <si>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</si>
  <si>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</si>
  <si>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</si>
  <si>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</si>
  <si>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</si>
  <si>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</si>
  <si>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</si>
  <si>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</si>
  <si>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</si>
  <si>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</si>
  <si>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</si>
  <si>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</si>
  <si>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</si>
  <si>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</si>
  <si>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</si>
  <si>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</si>
  <si>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</si>
  <si>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</si>
  <si>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</si>
  <si>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</si>
  <si>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</si>
  <si>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</si>
  <si>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</si>
  <si>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</si>
  <si>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</si>
  <si>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</si>
  <si>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</si>
  <si>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</si>
  <si>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</si>
  <si>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</si>
  <si>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</si>
  <si>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</si>
  <si>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</si>
  <si>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</si>
  <si>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</si>
  <si>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</si>
  <si>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</si>
  <si>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</si>
  <si>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</si>
  <si>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</si>
  <si>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</si>
  <si>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</si>
  <si>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</si>
  <si>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</si>
  <si>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</si>
  <si>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</si>
  <si>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</si>
  <si>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</si>
  <si>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</si>
  <si>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</si>
  <si>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</si>
  <si>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</si>
  <si>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</si>
  <si>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</si>
  <si>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</si>
  <si>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</si>
  <si>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</si>
  <si>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</si>
  <si>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</si>
  <si>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</si>
  <si>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</si>
  <si>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</si>
  <si>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</si>
  <si>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</si>
  <si>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</si>
  <si>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</si>
  <si>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</si>
  <si>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</si>
  <si>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</si>
  <si>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</si>
  <si>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</si>
  <si>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</si>
  <si>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</si>
  <si>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</si>
  <si>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</si>
  <si>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</si>
  <si>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</si>
  <si>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</si>
  <si>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</si>
  <si>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</si>
  <si>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</si>
  <si>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</si>
  <si>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</si>
  <si>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</si>
  <si>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</si>
  <si>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</si>
  <si>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</si>
  <si>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</si>
  <si>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</si>
  <si>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</si>
  <si>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</si>
  <si>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</si>
  <si>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</si>
  <si>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</si>
  <si>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</si>
  <si>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</si>
  <si>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</si>
  <si>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</si>
  <si>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</si>
  <si>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</si>
  <si>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</si>
  <si>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</si>
  <si>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</si>
  <si>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</si>
  <si>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</si>
  <si>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</si>
  <si>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</si>
  <si>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</si>
  <si>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</si>
  <si>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</si>
  <si>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</si>
  <si>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</si>
  <si>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</si>
  <si>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</si>
  <si>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</si>
  <si>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</si>
  <si>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</si>
  <si>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</si>
  <si>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</si>
  <si>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</si>
  <si>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</si>
  <si>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</si>
  <si>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</si>
  <si>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</si>
  <si>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</si>
  <si>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</si>
  <si>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</si>
  <si>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</si>
  <si>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</si>
  <si>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</si>
  <si>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</si>
  <si>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</si>
  <si>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</si>
  <si>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</si>
  <si>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</si>
  <si>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</si>
  <si>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</si>
  <si>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</si>
  <si>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</si>
  <si>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</si>
  <si>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</si>
  <si>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</si>
  <si>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</si>
  <si>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</si>
  <si>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</si>
  <si>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</si>
  <si>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</si>
  <si>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</si>
  <si>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</si>
  <si>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</si>
  <si>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</si>
  <si>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</si>
  <si>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</si>
  <si>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</si>
  <si>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</si>
  <si>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</si>
  <si>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</si>
  <si>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</si>
  <si>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</si>
  <si>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</si>
  <si>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</si>
  <si>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</si>
  <si>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</si>
  <si>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</si>
  <si>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</si>
  <si>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</si>
  <si>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</si>
  <si>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</si>
  <si>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</si>
  <si>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</si>
  <si>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</si>
  <si>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</si>
  <si>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</si>
  <si>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</si>
  <si>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</si>
  <si>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</si>
  <si>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</si>
  <si>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</si>
  <si>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</si>
  <si>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</si>
  <si>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</si>
  <si>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</si>
  <si>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</si>
  <si>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</si>
  <si>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</si>
  <si>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</si>
  <si>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</si>
  <si>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</si>
  <si>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</si>
  <si>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</si>
  <si>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</si>
  <si>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</si>
  <si>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</si>
  <si>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</si>
  <si>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</si>
  <si>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</si>
  <si>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</si>
  <si>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</si>
  <si>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</si>
  <si>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</si>
  <si>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</si>
  <si>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</si>
  <si>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</si>
  <si>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</si>
  <si>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</si>
  <si>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</si>
  <si>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</si>
  <si>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</si>
  <si>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</si>
  <si>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</si>
  <si>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</si>
  <si>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</si>
  <si>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</si>
  <si>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</si>
  <si>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</si>
  <si>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</si>
  <si>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</si>
  <si>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</si>
  <si>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</si>
  <si>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</si>
  <si>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</si>
  <si>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</si>
  <si>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</si>
  <si>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</si>
  <si>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</si>
  <si>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</si>
  <si>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</si>
  <si>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</si>
  <si>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</si>
  <si>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</si>
  <si>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</si>
  <si>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</si>
  <si>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</si>
  <si>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</si>
  <si>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</si>
  <si>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</si>
  <si>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</si>
  <si>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</si>
  <si>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</si>
  <si>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</si>
  <si>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</si>
  <si>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</si>
  <si>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</si>
  <si>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</si>
  <si>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</si>
  <si>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</si>
  <si>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</si>
  <si>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</si>
  <si>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</si>
  <si>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</si>
  <si>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</si>
  <si>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</si>
  <si>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</si>
  <si>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</si>
  <si>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</si>
  <si>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</si>
  <si>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</si>
  <si>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</si>
  <si>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</si>
  <si>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</si>
  <si>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</si>
  <si>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</si>
  <si>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</si>
  <si>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</si>
  <si>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</si>
  <si>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</si>
  <si>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</si>
  <si>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</si>
  <si>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</si>
  <si>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</si>
  <si>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</si>
  <si>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</si>
  <si>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</si>
  <si>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</si>
  <si>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</si>
  <si>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</si>
  <si>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</si>
  <si>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</si>
  <si>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</si>
  <si>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</si>
  <si>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</si>
  <si>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</si>
  <si>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</si>
  <si>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</si>
  <si>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</si>
  <si>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</si>
  <si>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</si>
  <si>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</si>
  <si>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</si>
  <si>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</si>
  <si>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</si>
  <si>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</si>
  <si>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</si>
  <si>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</si>
  <si>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</si>
  <si>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</si>
  <si>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</si>
  <si>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</si>
  <si>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</si>
  <si>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</si>
  <si>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</si>
  <si>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</si>
  <si>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</si>
  <si>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</si>
  <si>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</si>
  <si>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</si>
  <si>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</si>
  <si>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</si>
  <si>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</si>
  <si>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</si>
  <si>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</si>
  <si>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</si>
  <si>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</si>
  <si>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</si>
  <si>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</si>
  <si>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</si>
  <si>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</si>
  <si>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</si>
  <si>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</si>
  <si>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</si>
  <si>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</si>
  <si>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</si>
  <si>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</si>
  <si>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</si>
  <si>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</si>
  <si>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</si>
  <si>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</si>
  <si>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</si>
  <si>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</si>
  <si>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</si>
  <si>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</si>
  <si>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</si>
  <si>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</si>
  <si>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</si>
  <si>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</si>
  <si>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</si>
  <si>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</si>
  <si>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</si>
  <si>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</si>
  <si>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</si>
  <si>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</si>
  <si>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</si>
  <si>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</si>
  <si>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</si>
  <si>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</si>
  <si>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</si>
  <si>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</si>
  <si>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</si>
  <si>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</si>
  <si>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</si>
  <si>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</si>
  <si>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</si>
  <si>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</si>
  <si>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</si>
  <si>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</si>
  <si>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</si>
  <si>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</si>
  <si>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</si>
  <si>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</si>
  <si>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</si>
  <si>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</si>
  <si>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</si>
  <si>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</si>
  <si>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</si>
  <si>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</si>
  <si>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</si>
  <si>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</si>
  <si>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</si>
  <si>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</si>
  <si>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</si>
  <si>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</si>
  <si>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</si>
  <si>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</si>
  <si>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</si>
  <si>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</si>
  <si>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</si>
  <si>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</si>
  <si>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</si>
  <si>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</si>
  <si>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</si>
  <si>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</si>
  <si>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</si>
  <si>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</si>
  <si>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</si>
  <si>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</si>
  <si>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</si>
  <si>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</si>
  <si>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</si>
  <si>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</si>
  <si>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</si>
  <si>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</si>
  <si>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</si>
  <si>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</si>
  <si>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</si>
  <si>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</si>
  <si>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</si>
  <si>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</si>
  <si>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</si>
  <si>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</si>
  <si>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</si>
  <si>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</si>
  <si>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</si>
  <si>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</si>
  <si>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</si>
  <si>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</si>
  <si>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</si>
  <si>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</si>
  <si>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</si>
  <si>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</si>
  <si>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</si>
  <si>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</si>
  <si>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</si>
  <si>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</si>
  <si>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</si>
  <si>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</si>
  <si>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</si>
  <si>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</si>
  <si>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</si>
  <si>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</si>
  <si>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</si>
  <si>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</si>
  <si>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</si>
  <si>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</si>
  <si>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</si>
  <si>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</si>
  <si>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</si>
  <si>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</si>
  <si>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</si>
  <si>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</si>
  <si>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</si>
  <si>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</si>
  <si>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</si>
  <si>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</si>
  <si>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</si>
  <si>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</si>
  <si>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</si>
  <si>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</si>
  <si>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</si>
  <si>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</si>
  <si>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</si>
  <si>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</si>
  <si>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</si>
  <si>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</si>
  <si>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</si>
  <si>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</si>
  <si>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</si>
  <si>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</si>
  <si>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</si>
  <si>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</si>
  <si>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</si>
  <si>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</si>
  <si>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</si>
  <si>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Walldof GmbH &amp; Co. KG</t>
  </si>
  <si>
    <t>Altrottstraße 39</t>
  </si>
  <si>
    <t>Walldorf</t>
  </si>
  <si>
    <t>Peter Huber</t>
  </si>
  <si>
    <t>peter.huber@stadtwerke-walldorf.de</t>
  </si>
  <si>
    <t>06227-8288241</t>
  </si>
  <si>
    <t>9870096700000</t>
  </si>
  <si>
    <t>Deutscher Wetterdienst</t>
  </si>
  <si>
    <t>Waghäusel</t>
  </si>
  <si>
    <t>NCHN00700967000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</si>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</sst>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69190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Walldorf</v>
      </c>
      <c r="E28" s="38"/>
      <c r="F28" s="11"/>
      <c r="G28" s="2"/>
    </row>
    <row r="29" spans="1:15">
      <c r="B29" s="15"/>
      <c r="C29" s="22" t="s">
        <v>394</v>
      </c>
      <c r="D29" s="45" t="s">
        <v>658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Walldof GmbH &amp; Co. KG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Walldorf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9870096700000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573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572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493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658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Walldof GmbH &amp; Co. KG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Walldorf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9870096700000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Walldorf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663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664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5275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Waghäusel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5275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Stadtwerke Walldof GmbH &amp; Co. KG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Walldorf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9870096700000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25" sqref="C2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Stadtwerke Walldof GmbH &amp; Co. KG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Walldorf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9870096700000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506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246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Walldorf</v>
      </c>
      <c r="D12" s="62" t="s">
        <v>246</v>
      </c>
      <c r="E12" s="164" t="s">
        <v>37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Walldorf</v>
      </c>
      <c r="D13" s="62" t="s">
        <v>246</v>
      </c>
      <c r="E13" s="164" t="s">
        <v>45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Walldorf</v>
      </c>
      <c r="D14" s="62" t="s">
        <v>246</v>
      </c>
      <c r="E14" s="164" t="s">
        <v>666</v>
      </c>
      <c r="F14" s="296" t="str">
        <f>VLOOKUP($E14,'BDEW-Standard'!$B$3:$M$158,F$9,0)</f>
        <v>MK4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Walldorf</v>
      </c>
      <c r="D15" s="62" t="s">
        <v>246</v>
      </c>
      <c r="E15" s="164" t="s">
        <v>667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Walldorf</v>
      </c>
      <c r="D16" s="62" t="s">
        <v>246</v>
      </c>
      <c r="E16" s="164" t="s">
        <v>668</v>
      </c>
      <c r="F16" s="296" t="str">
        <f>VLOOKUP($E16,'BDEW-Standard'!$B$3:$M$158,F$9,0)</f>
        <v>KO4</v>
      </c>
      <c r="H16" s="273">
        <f>ROUND(VLOOKUP($E16,'BDEW-Standard'!$B$3:$M$158,H$9,0),7)</f>
        <v>3.4428942999999999</v>
      </c>
      <c r="I16" s="273">
        <f>ROUND(VLOOKUP($E16,'BDEW-Standard'!$B$3:$M$158,I$9,0),7)</f>
        <v>-36.659050399999998</v>
      </c>
      <c r="J16" s="273">
        <f>ROUND(VLOOKUP($E16,'BDEW-Standard'!$B$3:$M$158,J$9,0),7)</f>
        <v>7.6083226000000002</v>
      </c>
      <c r="K16" s="273">
        <f>ROUND(VLOOKUP($E16,'BDEW-Standard'!$B$3:$M$158,K$9,0),7)</f>
        <v>7.4685000000000001E-2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0.97768382110526542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92"/>
      <c r="Z16" s="210"/>
    </row>
    <row r="17" spans="2:26" s="142" customFormat="1">
      <c r="B17" s="143">
        <v>6</v>
      </c>
      <c r="C17" s="144" t="str">
        <f t="shared" si="0"/>
        <v>Walldorf</v>
      </c>
      <c r="D17" s="62" t="s">
        <v>246</v>
      </c>
      <c r="E17" s="164" t="s">
        <v>669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Walldorf</v>
      </c>
      <c r="D18" s="62" t="s">
        <v>246</v>
      </c>
      <c r="E18" s="164" t="s">
        <v>670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Walldorf</v>
      </c>
      <c r="D19" s="62" t="s">
        <v>246</v>
      </c>
      <c r="E19" s="164" t="s">
        <v>671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Walldorf</v>
      </c>
      <c r="D20" s="62" t="s">
        <v>246</v>
      </c>
      <c r="E20" s="164" t="s">
        <v>672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Walldorf</v>
      </c>
      <c r="D21" s="62" t="s">
        <v>246</v>
      </c>
      <c r="E21" s="164" t="s">
        <v>673</v>
      </c>
      <c r="F21" s="296" t="str">
        <f>VLOOKUP($E21,'BDEW-Standard'!$B$3:$M$158,F$9,0)</f>
        <v>GB4</v>
      </c>
      <c r="H21" s="273">
        <f>ROUND(VLOOKUP($E21,'BDEW-Standard'!$B$3:$M$158,H$9,0),7)</f>
        <v>3.6017736</v>
      </c>
      <c r="I21" s="273">
        <f>ROUND(VLOOKUP($E21,'BDEW-Standard'!$B$3:$M$158,I$9,0),7)</f>
        <v>-37.882536799999997</v>
      </c>
      <c r="J21" s="273">
        <f>ROUND(VLOOKUP($E21,'BDEW-Standard'!$B$3:$M$158,J$9,0),7)</f>
        <v>6.9836070000000001</v>
      </c>
      <c r="K21" s="273">
        <f>ROUND(VLOOKUP($E21,'BDEW-Standard'!$B$3:$M$158,K$9,0),7)</f>
        <v>5.4826199999999999E-2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0.90239375975311864</v>
      </c>
      <c r="R21" s="274">
        <f>ROUND(VLOOKUP(MID($E21,4,3),'Wochentag F(WT)'!$B$7:$J$22,R$9,0),4)</f>
        <v>0.98970000000000002</v>
      </c>
      <c r="S21" s="274">
        <f>ROUND(VLOOKUP(MID($E21,4,3),'Wochentag F(WT)'!$B$7:$J$22,S$9,0),4)</f>
        <v>0.9627</v>
      </c>
      <c r="T21" s="274">
        <f>ROUND(VLOOKUP(MID($E21,4,3),'Wochentag F(WT)'!$B$7:$J$22,T$9,0),4)</f>
        <v>1.0507</v>
      </c>
      <c r="U21" s="274">
        <f>ROUND(VLOOKUP(MID($E21,4,3),'Wochentag F(WT)'!$B$7:$J$22,U$9,0),4)</f>
        <v>1.0551999999999999</v>
      </c>
      <c r="V21" s="274">
        <f>ROUND(VLOOKUP(MID($E21,4,3),'Wochentag F(WT)'!$B$7:$J$22,V$9,0),4)</f>
        <v>1.0297000000000001</v>
      </c>
      <c r="W21" s="274">
        <f>ROUND(VLOOKUP(MID($E21,4,3),'Wochentag F(WT)'!$B$7:$J$22,W$9,0),4)</f>
        <v>0.97670000000000001</v>
      </c>
      <c r="X21" s="275">
        <f t="shared" si="2"/>
        <v>0.9352999999999998</v>
      </c>
      <c r="Y21" s="292"/>
      <c r="Z21" s="210"/>
    </row>
    <row r="22" spans="2:26" s="142" customFormat="1">
      <c r="B22" s="143">
        <v>11</v>
      </c>
      <c r="C22" s="144" t="str">
        <f t="shared" si="0"/>
        <v>Walldorf</v>
      </c>
      <c r="D22" s="62" t="s">
        <v>246</v>
      </c>
      <c r="E22" s="164" t="s">
        <v>674</v>
      </c>
      <c r="F22" s="296" t="str">
        <f>VLOOKUP($E22,'BDEW-Standard'!$B$3:$M$158,F$9,0)</f>
        <v>BA4</v>
      </c>
      <c r="H22" s="273">
        <f>ROUND(VLOOKUP($E22,'BDEW-Standard'!$B$3:$M$158,H$9,0),7)</f>
        <v>0.93158890000000005</v>
      </c>
      <c r="I22" s="273">
        <f>ROUND(VLOOKUP($E22,'BDEW-Standard'!$B$3:$M$158,I$9,0),7)</f>
        <v>-33.35</v>
      </c>
      <c r="J22" s="273">
        <f>ROUND(VLOOKUP($E22,'BDEW-Standard'!$B$3:$M$158,J$9,0),7)</f>
        <v>5.7212303000000002</v>
      </c>
      <c r="K22" s="273">
        <f>ROUND(VLOOKUP($E22,'BDEW-Standard'!$B$3:$M$158,K$9,0),7)</f>
        <v>0.66564939999999995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1.0766391850538448</v>
      </c>
      <c r="R22" s="274">
        <f>ROUND(VLOOKUP(MID($E22,4,3),'Wochentag F(WT)'!$B$7:$J$22,R$9,0),4)</f>
        <v>1.0848</v>
      </c>
      <c r="S22" s="274">
        <f>ROUND(VLOOKUP(MID($E22,4,3),'Wochentag F(WT)'!$B$7:$J$22,S$9,0),4)</f>
        <v>1.1211</v>
      </c>
      <c r="T22" s="274">
        <f>ROUND(VLOOKUP(MID($E22,4,3),'Wochentag F(WT)'!$B$7:$J$22,T$9,0),4)</f>
        <v>1.0769</v>
      </c>
      <c r="U22" s="274">
        <f>ROUND(VLOOKUP(MID($E22,4,3),'Wochentag F(WT)'!$B$7:$J$22,U$9,0),4)</f>
        <v>1.1353</v>
      </c>
      <c r="V22" s="274">
        <f>ROUND(VLOOKUP(MID($E22,4,3),'Wochentag F(WT)'!$B$7:$J$22,V$9,0),4)</f>
        <v>1.1402000000000001</v>
      </c>
      <c r="W22" s="274">
        <f>ROUND(VLOOKUP(MID($E22,4,3),'Wochentag F(WT)'!$B$7:$J$22,W$9,0),4)</f>
        <v>0.48520000000000002</v>
      </c>
      <c r="X22" s="275">
        <f t="shared" si="2"/>
        <v>0.95650000000000013</v>
      </c>
      <c r="Y22" s="292"/>
      <c r="Z22" s="210"/>
    </row>
    <row r="23" spans="2:26" s="142" customFormat="1">
      <c r="B23" s="143">
        <v>12</v>
      </c>
      <c r="C23" s="144" t="str">
        <f t="shared" si="0"/>
        <v>Walldorf</v>
      </c>
      <c r="D23" s="62" t="s">
        <v>246</v>
      </c>
      <c r="E23" s="164" t="s">
        <v>675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Walldorf</v>
      </c>
      <c r="D24" s="62" t="s">
        <v>246</v>
      </c>
      <c r="E24" s="164" t="s">
        <v>676</v>
      </c>
      <c r="F24" s="296" t="str">
        <f>VLOOKUP($E24,'BDEW-Standard'!$B$3:$M$158,F$9,0)</f>
        <v>MF4</v>
      </c>
      <c r="H24" s="273">
        <f>ROUND(VLOOKUP($E24,'BDEW-Standard'!$B$3:$M$158,H$9,0),7)</f>
        <v>2.5187775000000001</v>
      </c>
      <c r="I24" s="273">
        <f>ROUND(VLOOKUP($E24,'BDEW-Standard'!$B$3:$M$158,I$9,0),7)</f>
        <v>-35.033375399999997</v>
      </c>
      <c r="J24" s="273">
        <f>ROUND(VLOOKUP($E24,'BDEW-Standard'!$B$3:$M$158,J$9,0),7)</f>
        <v>6.2240634000000004</v>
      </c>
      <c r="K24" s="273">
        <f>ROUND(VLOOKUP($E24,'BDEW-Standard'!$B$3:$M$158,K$9,0),7)</f>
        <v>0.10107820000000001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1.0146273685996503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Walldorf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Walldorf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Walldorf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Walldorf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Walldorf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Walldorf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Walldorf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Walldorf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Walldorf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Walldorf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Walldorf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Walldorf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Walldorf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Walldorf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Walldorf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Walldorf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Walldorf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13" sqref="J1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Walldof GmbH &amp; Co. KG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Walldorf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9870096700000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0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0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540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Kistenbröcker, Stefanie</cp:lastModifiedBy>
  <cp:lastPrinted>2015-03-20T22:59:10Z</cp:lastPrinted>
  <dcterms:created xsi:type="dcterms:W3CDTF">2015-01-15T05:25:41Z</dcterms:created>
  <dcterms:modified xsi:type="dcterms:W3CDTF">2018-09-10T07:43:22Z</dcterms:modified>
</cp:coreProperties>
</file>